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30" yWindow="500" windowWidth="9640" windowHeight="81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Objednatel">'Krycí list'!$C$10</definedName>
    <definedName name="PocetMJ">'Krycí list'!$G$6</definedName>
    <definedName name="Poznamka">'Krycí list'!$B$37</definedName>
    <definedName name="_xlnm.Print_Area" localSheetId="0">'Krycí list'!$A$1:$G$45</definedName>
    <definedName name="_xlnm.Print_Area" localSheetId="2">Položky!$A$1:$G$12</definedName>
    <definedName name="_xlnm.Print_Area" localSheetId="1">Rekapitulace!$A$1:$I$22</definedName>
    <definedName name="_xlnm.Print_Titles" localSheetId="2">Položky!$1:$6</definedName>
    <definedName name="_xlnm.Print_Titles" localSheetId="1">Rekapitulace!$1:$6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" i="3"/>
  <c r="BD11" i="3"/>
  <c r="BC11" i="3"/>
  <c r="BB11" i="3"/>
  <c r="G11" i="3"/>
  <c r="BA11" i="3" s="1"/>
  <c r="BE10" i="3"/>
  <c r="BD10" i="3"/>
  <c r="BD12" i="3" s="1"/>
  <c r="H7" i="2" s="1"/>
  <c r="H8" i="2" s="1"/>
  <c r="C17" i="1" s="1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12" i="3" s="1"/>
  <c r="G7" i="2" s="1"/>
  <c r="G8" i="2" s="1"/>
  <c r="C18" i="1" s="1"/>
  <c r="BB8" i="3"/>
  <c r="BB12" i="3" s="1"/>
  <c r="F7" i="2" s="1"/>
  <c r="F8" i="2" s="1"/>
  <c r="C16" i="1" s="1"/>
  <c r="G8" i="3"/>
  <c r="BA8" i="3" s="1"/>
  <c r="B7" i="2"/>
  <c r="A7" i="2"/>
  <c r="BE12" i="3"/>
  <c r="I7" i="2" s="1"/>
  <c r="I8" i="2" s="1"/>
  <c r="C21" i="1" s="1"/>
  <c r="G12" i="3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2" i="3" l="1"/>
  <c r="E7" i="2" s="1"/>
  <c r="E8" i="2" s="1"/>
  <c r="G19" i="2" s="1"/>
  <c r="I19" i="2" s="1"/>
  <c r="G21" i="1" s="1"/>
  <c r="G20" i="2"/>
  <c r="I20" i="2" s="1"/>
  <c r="G16" i="2"/>
  <c r="I16" i="2" s="1"/>
  <c r="G18" i="1" s="1"/>
  <c r="C15" i="1"/>
  <c r="C19" i="1" s="1"/>
  <c r="C22" i="1" s="1"/>
  <c r="G14" i="2" l="1"/>
  <c r="I14" i="2" s="1"/>
  <c r="G16" i="1" s="1"/>
  <c r="G18" i="2"/>
  <c r="I18" i="2" s="1"/>
  <c r="G20" i="1" s="1"/>
  <c r="G13" i="2"/>
  <c r="I13" i="2" s="1"/>
  <c r="G17" i="2"/>
  <c r="I17" i="2" s="1"/>
  <c r="G19" i="1" s="1"/>
  <c r="G15" i="2"/>
  <c r="I15" i="2" s="1"/>
  <c r="G17" i="1" s="1"/>
  <c r="G15" i="1"/>
  <c r="H21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<sst xmlns="http://schemas.openxmlformats.org/spreadsheetml/2006/main" count="130" uniqueCount="103">
  <si>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</si>
  <si>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</si>
  <si>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</si>
  <si>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</si>
  <si>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</si>
  <si>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</si>
  <si>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</si>
  <si>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</si>
  <si>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</si>
  <si>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</si>
  <si>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</si>
  <si>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</si>
  <si>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</si>
  <si>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</si>
  <si>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</si>
  <si>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</si>
  <si>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</si>
  <si>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</si>
  <si>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</si>
  <si>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</si>
  <si>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</si>
  <si>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</si>
  <si>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</si>
  <si>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</si>
  <si>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</si>
  <si>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</si>
  <si>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</si>
  <si>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</si>
  <si>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</si>
  <si>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</si>
  <si>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</si>
  <si>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</si>
  <si>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</si>
  <si>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</si>
  <si>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</si>
  <si>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</si>
  <si>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</si>
  <si>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</si>
  <si>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</si>
  <si>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</si>
  <si>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</si>
  <si>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</si>
  <si>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</si>
  <si>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</si>
  <si>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</si>
  <si>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</si>
  <si>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</si>
  <si>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</si>
  <si>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</si>
  <si>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</si>
  <si>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</si>
  <si>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</si>
  <si>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</si>
  <si>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</si>
  <si>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</si>
  <si>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</si>
  <si>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</si>
  <si>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</si>
  <si>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</si>
  <si>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</si>
  <si>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</si>
  <si>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</si>
  <si>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</si>
  <si>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</si>
  <si>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</si>
  <si>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</si>
  <si>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</si>
  <si>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</si>
  <si>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</si>
  <si>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</si>
  <si>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</si>
  <si>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</si>
  <si>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</si>
  <si>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</si>
  <si>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</si>
  <si>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</si>
  <si>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Si_202407</t>
  </si>
  <si>
    <t>SO 01</t>
  </si>
  <si>
    <t>01.1 R01</t>
  </si>
  <si>
    <t xml:space="preserve">Stavba </t>
  </si>
  <si>
    <t>kompl</t>
  </si>
  <si>
    <t>01.4 R02</t>
  </si>
  <si>
    <t xml:space="preserve">Zdravotní instalace </t>
  </si>
  <si>
    <t>01.4 R03</t>
  </si>
  <si>
    <t xml:space="preserve">Vzduchotechnika </t>
  </si>
  <si>
    <t>01.4 R04</t>
  </si>
  <si>
    <t xml:space="preserve">Elektroinstalace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</si>
  <si>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</si>
  <si>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</si>
  <si>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</si>
  <si>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</si>
  <si>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</si>
  <si>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</si>
  <si>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</si>
  <si>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</si>
  <si>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Kavárna TELČ, rekonstrukce</t>
  </si>
  <si>
    <t>AtelierSlavicon s.r.o.,Trávníky 1562/6, 613 00 Brno</t>
  </si>
  <si>
    <t>projektový</t>
  </si>
  <si>
    <t>Masarykova univerzita, Žerotínovo náměstí 617/9, 601 77 Brno</t>
  </si>
  <si>
    <t>01</t>
  </si>
  <si>
    <t>Celkové náklady</t>
  </si>
  <si>
    <t>výběrové řízení</t>
  </si>
  <si>
    <t>Souhrnný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</si>
</sst>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5" fillId="3" borderId="16" xfId="0" applyNumberFormat="1" applyFont="1" applyFill="1" applyBorder="1" applyAlignment="1">
      <alignment horizontal="left"/>
    </xf>
    <xf numFmtId="4" fontId="17" fillId="5" borderId="59" xfId="1" applyNumberFormat="1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4" borderId="15" xfId="0" applyNumberFormat="1" applyFont="1" applyFill="1" applyBorder="1" applyAlignment="1">
      <alignment horizontal="right" indent="2"/>
    </xf>
    <xf numFmtId="166" fontId="3" fillId="4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2" fillId="2" borderId="41" xfId="0" applyNumberFormat="1" applyFont="1" applyFill="1" applyBorder="1" applyAlignment="1">
      <alignment horizontal="right" indent="2"/>
    </xf>
    <xf numFmtId="166" fontId="22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al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80" zoomScaleNormal="80" workbookViewId="0">
      <selection activeCell="C29" sqref="C29"/>
    </sheetView>
  </sheetViews>
  <sheetFormatPr defaultRowHeight="12.5" x14ac:dyDescent="0.25"/>
  <cols>
    <col min="1" max="1" width="2" customWidth="1"/>
    <col min="2" max="2" width="15" customWidth="1"/>
    <col min="3" max="3" width="15.90625" customWidth="1"/>
    <col min="4" max="4" width="14.54296875" customWidth="1"/>
    <col min="5" max="5" width="13.54296875" customWidth="1"/>
    <col min="6" max="6" width="16.54296875" customWidth="1"/>
    <col min="7" max="7" width="15.36328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3">
      <c r="A2" s="3" t="s">
        <v>1</v>
      </c>
      <c r="B2" s="4"/>
      <c r="C2" s="5">
        <f>Rekapitulace!H1</f>
        <v>2</v>
      </c>
      <c r="D2" s="5" t="str">
        <f>Rekapitulace!G2</f>
        <v>Souhrnný rozpočet stavby</v>
      </c>
      <c r="E2" s="4"/>
      <c r="F2" s="6" t="s">
        <v>2</v>
      </c>
      <c r="G2" s="7"/>
    </row>
    <row r="3" spans="1:57" ht="3" hidden="1" customHeight="1" x14ac:dyDescent="0.25">
      <c r="A3" s="8"/>
      <c r="B3" s="9"/>
      <c r="C3" s="10"/>
      <c r="D3" s="10"/>
      <c r="E3" s="9"/>
      <c r="F3" s="11"/>
      <c r="G3" s="12"/>
    </row>
    <row r="4" spans="1:57" ht="12" customHeight="1" x14ac:dyDescent="0.3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 x14ac:dyDescent="0.3">
      <c r="A5" s="15" t="s">
        <v>77</v>
      </c>
      <c r="B5" s="16"/>
      <c r="C5" s="17" t="s">
        <v>8</v>
      </c>
      <c r="D5" s="18"/>
      <c r="E5" s="19"/>
      <c r="F5" s="11" t="s">
        <v>7</v>
      </c>
      <c r="G5" s="12"/>
    </row>
    <row r="6" spans="1:57" ht="12.9" customHeight="1" x14ac:dyDescent="0.3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 x14ac:dyDescent="0.3">
      <c r="A7" s="23" t="s">
        <v>76</v>
      </c>
      <c r="B7" s="24"/>
      <c r="C7" s="25" t="s">
        <v>95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5">
      <c r="A8" s="28" t="s">
        <v>12</v>
      </c>
      <c r="B8" s="11"/>
      <c r="C8" s="197" t="s">
        <v>96</v>
      </c>
      <c r="D8" s="197"/>
      <c r="E8" s="198"/>
      <c r="F8" s="29" t="s">
        <v>13</v>
      </c>
      <c r="G8" s="194" t="s">
        <v>97</v>
      </c>
      <c r="H8" s="30"/>
      <c r="I8" s="31"/>
    </row>
    <row r="9" spans="1:57" x14ac:dyDescent="0.25">
      <c r="A9" s="28" t="s">
        <v>14</v>
      </c>
      <c r="B9" s="11"/>
      <c r="C9" s="197" t="str">
        <f>Projektant</f>
        <v>AtelierSlavicon s.r.o.,Trávníky 1562/6, 613 00 Brno</v>
      </c>
      <c r="D9" s="197"/>
      <c r="E9" s="198"/>
      <c r="F9" s="11"/>
      <c r="G9" s="32"/>
      <c r="H9" s="33"/>
    </row>
    <row r="10" spans="1:57" ht="27" customHeight="1" x14ac:dyDescent="0.25">
      <c r="A10" s="28" t="s">
        <v>15</v>
      </c>
      <c r="B10" s="11"/>
      <c r="C10" s="199" t="s">
        <v>98</v>
      </c>
      <c r="D10" s="200"/>
      <c r="E10" s="201"/>
      <c r="F10" s="34"/>
      <c r="G10" s="35"/>
      <c r="H10" s="36"/>
    </row>
    <row r="11" spans="1:57" ht="13.5" customHeight="1" x14ac:dyDescent="0.25">
      <c r="A11" s="28" t="s">
        <v>16</v>
      </c>
      <c r="B11" s="11"/>
      <c r="C11" s="197" t="s">
        <v>101</v>
      </c>
      <c r="D11" s="197"/>
      <c r="E11" s="197"/>
      <c r="F11" s="37" t="s">
        <v>17</v>
      </c>
      <c r="G11" s="38" t="s">
        <v>76</v>
      </c>
      <c r="H11" s="33"/>
      <c r="BA11" s="39"/>
      <c r="BB11" s="39"/>
      <c r="BC11" s="39"/>
      <c r="BD11" s="39"/>
      <c r="BE11" s="39"/>
    </row>
    <row r="12" spans="1:57" ht="12.75" customHeight="1" x14ac:dyDescent="0.25">
      <c r="A12" s="40" t="s">
        <v>18</v>
      </c>
      <c r="B12" s="9"/>
      <c r="C12" s="202"/>
      <c r="D12" s="202"/>
      <c r="E12" s="202"/>
      <c r="F12" s="41" t="s">
        <v>19</v>
      </c>
      <c r="G12" s="42"/>
      <c r="H12" s="33"/>
    </row>
    <row r="13" spans="1:57" ht="28.5" customHeight="1" thickBot="1" x14ac:dyDescent="0.3">
      <c r="A13" s="43" t="s">
        <v>20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35">
      <c r="A14" s="47" t="s">
        <v>21</v>
      </c>
      <c r="B14" s="48"/>
      <c r="C14" s="49"/>
      <c r="D14" s="50" t="s">
        <v>22</v>
      </c>
      <c r="E14" s="51"/>
      <c r="F14" s="51"/>
      <c r="G14" s="49"/>
    </row>
    <row r="15" spans="1:57" ht="15.9" customHeight="1" x14ac:dyDescent="0.25">
      <c r="A15" s="52"/>
      <c r="B15" s="53" t="s">
        <v>23</v>
      </c>
      <c r="C15" s="54">
        <f>HSV</f>
        <v>0</v>
      </c>
      <c r="D15" s="55" t="str">
        <f>Rekapitulace!A13</f>
        <v>Ztížené výrobní podmínky</v>
      </c>
      <c r="E15" s="56"/>
      <c r="F15" s="57"/>
      <c r="G15" s="54">
        <f>Rekapitulace!I13</f>
        <v>0</v>
      </c>
    </row>
    <row r="16" spans="1:57" ht="15.9" customHeight="1" x14ac:dyDescent="0.25">
      <c r="A16" s="52" t="s">
        <v>24</v>
      </c>
      <c r="B16" s="53" t="s">
        <v>25</v>
      </c>
      <c r="C16" s="54">
        <f>PSV</f>
        <v>0</v>
      </c>
      <c r="D16" s="8" t="str">
        <f>Rekapitulace!A14</f>
        <v>Oborová přirážka</v>
      </c>
      <c r="E16" s="58"/>
      <c r="F16" s="59"/>
      <c r="G16" s="54">
        <f>Rekapitulace!I14</f>
        <v>0</v>
      </c>
    </row>
    <row r="17" spans="1:7" ht="15.9" customHeight="1" x14ac:dyDescent="0.25">
      <c r="A17" s="52" t="s">
        <v>26</v>
      </c>
      <c r="B17" s="53" t="s">
        <v>27</v>
      </c>
      <c r="C17" s="54">
        <f>Mont</f>
        <v>0</v>
      </c>
      <c r="D17" s="8" t="str">
        <f>Rekapitulace!A15</f>
        <v>Přesun stavebních kapacit</v>
      </c>
      <c r="E17" s="58"/>
      <c r="F17" s="59"/>
      <c r="G17" s="54">
        <f>Rekapitulace!I15</f>
        <v>0</v>
      </c>
    </row>
    <row r="18" spans="1:7" ht="15.9" customHeight="1" x14ac:dyDescent="0.25">
      <c r="A18" s="60" t="s">
        <v>28</v>
      </c>
      <c r="B18" s="61" t="s">
        <v>29</v>
      </c>
      <c r="C18" s="54">
        <f>Dodavka</f>
        <v>0</v>
      </c>
      <c r="D18" s="8" t="str">
        <f>Rekapitulace!A16</f>
        <v>Mimostaveništní doprava</v>
      </c>
      <c r="E18" s="58"/>
      <c r="F18" s="59"/>
      <c r="G18" s="54">
        <f>Rekapitulace!I16</f>
        <v>0</v>
      </c>
    </row>
    <row r="19" spans="1:7" ht="15.9" customHeight="1" x14ac:dyDescent="0.25">
      <c r="A19" s="62" t="s">
        <v>30</v>
      </c>
      <c r="B19" s="53"/>
      <c r="C19" s="54">
        <f>SUM(C15:C18)</f>
        <v>0</v>
      </c>
      <c r="D19" s="8" t="str">
        <f>Rekapitulace!A17</f>
        <v>Zařízení staveniště</v>
      </c>
      <c r="E19" s="58"/>
      <c r="F19" s="59"/>
      <c r="G19" s="54">
        <f>Rekapitulace!I17</f>
        <v>0</v>
      </c>
    </row>
    <row r="20" spans="1:7" ht="15.9" customHeight="1" x14ac:dyDescent="0.25">
      <c r="A20" s="62"/>
      <c r="B20" s="53"/>
      <c r="C20" s="54"/>
      <c r="D20" s="8" t="str">
        <f>Rekapitulace!A18</f>
        <v>Provoz investora</v>
      </c>
      <c r="E20" s="58"/>
      <c r="F20" s="59"/>
      <c r="G20" s="54">
        <f>Rekapitulace!I18</f>
        <v>0</v>
      </c>
    </row>
    <row r="21" spans="1:7" ht="15.9" customHeight="1" x14ac:dyDescent="0.25">
      <c r="A21" s="62" t="s">
        <v>31</v>
      </c>
      <c r="B21" s="53"/>
      <c r="C21" s="54">
        <f>HZS</f>
        <v>0</v>
      </c>
      <c r="D21" s="8" t="str">
        <f>Rekapitulace!A19</f>
        <v>Kompletační činnost (IČD)</v>
      </c>
      <c r="E21" s="58"/>
      <c r="F21" s="59"/>
      <c r="G21" s="54">
        <f>Rekapitulace!I19</f>
        <v>0</v>
      </c>
    </row>
    <row r="22" spans="1:7" ht="15.9" customHeight="1" x14ac:dyDescent="0.25">
      <c r="A22" s="63" t="s">
        <v>32</v>
      </c>
      <c r="B22" s="64"/>
      <c r="C22" s="54">
        <f>C19+C21</f>
        <v>0</v>
      </c>
      <c r="D22" s="8" t="s">
        <v>33</v>
      </c>
      <c r="E22" s="58"/>
      <c r="F22" s="59"/>
      <c r="G22" s="54">
        <f>G23-SUM(G15:G21)</f>
        <v>0</v>
      </c>
    </row>
    <row r="23" spans="1:7" ht="15.9" customHeight="1" thickBot="1" x14ac:dyDescent="0.3">
      <c r="A23" s="203" t="s">
        <v>34</v>
      </c>
      <c r="B23" s="204"/>
      <c r="C23" s="65">
        <f>C22+G23</f>
        <v>0</v>
      </c>
      <c r="D23" s="66" t="s">
        <v>35</v>
      </c>
      <c r="E23" s="67"/>
      <c r="F23" s="68"/>
      <c r="G23" s="54">
        <f>VRN</f>
        <v>0</v>
      </c>
    </row>
    <row r="24" spans="1:7" ht="13" x14ac:dyDescent="0.3">
      <c r="A24" s="69" t="s">
        <v>36</v>
      </c>
      <c r="B24" s="70"/>
      <c r="C24" s="71"/>
      <c r="D24" s="70" t="s">
        <v>37</v>
      </c>
      <c r="E24" s="70"/>
      <c r="F24" s="72" t="s">
        <v>38</v>
      </c>
      <c r="G24" s="73"/>
    </row>
    <row r="25" spans="1:7" x14ac:dyDescent="0.25">
      <c r="A25" s="63" t="s">
        <v>39</v>
      </c>
      <c r="B25" s="64"/>
      <c r="C25" s="74"/>
      <c r="D25" s="64" t="s">
        <v>39</v>
      </c>
      <c r="E25" s="75"/>
      <c r="F25" s="76" t="s">
        <v>39</v>
      </c>
      <c r="G25" s="77"/>
    </row>
    <row r="26" spans="1:7" ht="37.5" customHeight="1" x14ac:dyDescent="0.25">
      <c r="A26" s="63" t="s">
        <v>40</v>
      </c>
      <c r="B26" s="78"/>
      <c r="C26" s="74"/>
      <c r="D26" s="64" t="s">
        <v>40</v>
      </c>
      <c r="E26" s="75"/>
      <c r="F26" s="76" t="s">
        <v>40</v>
      </c>
      <c r="G26" s="77"/>
    </row>
    <row r="27" spans="1:7" x14ac:dyDescent="0.25">
      <c r="A27" s="63"/>
      <c r="B27" s="79"/>
      <c r="C27" s="74"/>
      <c r="D27" s="64"/>
      <c r="E27" s="75"/>
      <c r="F27" s="76"/>
      <c r="G27" s="77"/>
    </row>
    <row r="28" spans="1:7" x14ac:dyDescent="0.25">
      <c r="A28" s="63" t="s">
        <v>41</v>
      </c>
      <c r="B28" s="64"/>
      <c r="C28" s="74"/>
      <c r="D28" s="76" t="s">
        <v>42</v>
      </c>
      <c r="E28" s="74"/>
      <c r="F28" s="80" t="s">
        <v>42</v>
      </c>
      <c r="G28" s="77"/>
    </row>
    <row r="29" spans="1:7" ht="69" customHeight="1" x14ac:dyDescent="0.25">
      <c r="A29" s="63"/>
      <c r="B29" s="64"/>
      <c r="C29" s="81"/>
      <c r="D29" s="82"/>
      <c r="E29" s="81"/>
      <c r="F29" s="64"/>
      <c r="G29" s="77"/>
    </row>
    <row r="30" spans="1:7" x14ac:dyDescent="0.25">
      <c r="A30" s="83" t="s">
        <v>43</v>
      </c>
      <c r="B30" s="84"/>
      <c r="C30" s="85">
        <v>21</v>
      </c>
      <c r="D30" s="84" t="s">
        <v>44</v>
      </c>
      <c r="E30" s="86"/>
      <c r="F30" s="205">
        <f>C23-F32</f>
        <v>0</v>
      </c>
      <c r="G30" s="206"/>
    </row>
    <row r="31" spans="1:7" x14ac:dyDescent="0.25">
      <c r="A31" s="83" t="s">
        <v>45</v>
      </c>
      <c r="B31" s="84"/>
      <c r="C31" s="85">
        <f>SazbaDPH1</f>
        <v>21</v>
      </c>
      <c r="D31" s="84" t="s">
        <v>46</v>
      </c>
      <c r="E31" s="86"/>
      <c r="F31" s="207">
        <f>ROUND(PRODUCT(F30,C31/100),0)</f>
        <v>0</v>
      </c>
      <c r="G31" s="208"/>
    </row>
    <row r="32" spans="1:7" x14ac:dyDescent="0.25">
      <c r="A32" s="83" t="s">
        <v>43</v>
      </c>
      <c r="B32" s="84"/>
      <c r="C32" s="85">
        <v>0</v>
      </c>
      <c r="D32" s="84" t="s">
        <v>46</v>
      </c>
      <c r="E32" s="86"/>
      <c r="F32" s="207">
        <v>0</v>
      </c>
      <c r="G32" s="208"/>
    </row>
    <row r="33" spans="1:8" x14ac:dyDescent="0.25">
      <c r="A33" s="83" t="s">
        <v>45</v>
      </c>
      <c r="B33" s="87"/>
      <c r="C33" s="88">
        <f>SazbaDPH2</f>
        <v>0</v>
      </c>
      <c r="D33" s="84" t="s">
        <v>46</v>
      </c>
      <c r="E33" s="59"/>
      <c r="F33" s="207">
        <f>ROUND(PRODUCT(F32,C33/100),0)</f>
        <v>0</v>
      </c>
      <c r="G33" s="208"/>
    </row>
    <row r="34" spans="1:8" s="92" customFormat="1" ht="19.5" customHeight="1" thickBot="1" x14ac:dyDescent="0.4">
      <c r="A34" s="89" t="s">
        <v>47</v>
      </c>
      <c r="B34" s="90"/>
      <c r="C34" s="90"/>
      <c r="D34" s="90"/>
      <c r="E34" s="91"/>
      <c r="F34" s="209">
        <f>ROUND(SUM(F30:F33),0)</f>
        <v>0</v>
      </c>
      <c r="G34" s="210"/>
    </row>
    <row r="36" spans="1:8" x14ac:dyDescent="0.25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 x14ac:dyDescent="0.25">
      <c r="A37" s="93"/>
      <c r="B37" s="196"/>
      <c r="C37" s="196"/>
      <c r="D37" s="196"/>
      <c r="E37" s="196"/>
      <c r="F37" s="196"/>
      <c r="G37" s="196"/>
      <c r="H37" t="s">
        <v>6</v>
      </c>
    </row>
    <row r="38" spans="1:8" ht="12.75" customHeight="1" x14ac:dyDescent="0.25">
      <c r="A38" s="94"/>
      <c r="B38" s="196"/>
      <c r="C38" s="196"/>
      <c r="D38" s="196"/>
      <c r="E38" s="196"/>
      <c r="F38" s="196"/>
      <c r="G38" s="196"/>
      <c r="H38" t="s">
        <v>6</v>
      </c>
    </row>
    <row r="39" spans="1:8" x14ac:dyDescent="0.25">
      <c r="A39" s="94"/>
      <c r="B39" s="196"/>
      <c r="C39" s="196"/>
      <c r="D39" s="196"/>
      <c r="E39" s="196"/>
      <c r="F39" s="196"/>
      <c r="G39" s="196"/>
      <c r="H39" t="s">
        <v>6</v>
      </c>
    </row>
    <row r="40" spans="1:8" x14ac:dyDescent="0.25">
      <c r="A40" s="94"/>
      <c r="B40" s="196"/>
      <c r="C40" s="196"/>
      <c r="D40" s="196"/>
      <c r="E40" s="196"/>
      <c r="F40" s="196"/>
      <c r="G40" s="196"/>
      <c r="H40" t="s">
        <v>6</v>
      </c>
    </row>
    <row r="41" spans="1:8" x14ac:dyDescent="0.25">
      <c r="A41" s="94"/>
      <c r="B41" s="196"/>
      <c r="C41" s="196"/>
      <c r="D41" s="196"/>
      <c r="E41" s="196"/>
      <c r="F41" s="196"/>
      <c r="G41" s="196"/>
      <c r="H41" t="s">
        <v>6</v>
      </c>
    </row>
    <row r="42" spans="1:8" x14ac:dyDescent="0.25">
      <c r="A42" s="94"/>
      <c r="B42" s="196"/>
      <c r="C42" s="196"/>
      <c r="D42" s="196"/>
      <c r="E42" s="196"/>
      <c r="F42" s="196"/>
      <c r="G42" s="196"/>
      <c r="H42" t="s">
        <v>6</v>
      </c>
    </row>
    <row r="43" spans="1:8" x14ac:dyDescent="0.25">
      <c r="A43" s="94"/>
      <c r="B43" s="196"/>
      <c r="C43" s="196"/>
      <c r="D43" s="196"/>
      <c r="E43" s="196"/>
      <c r="F43" s="196"/>
      <c r="G43" s="196"/>
      <c r="H43" t="s">
        <v>6</v>
      </c>
    </row>
    <row r="44" spans="1:8" x14ac:dyDescent="0.25">
      <c r="A44" s="94"/>
      <c r="B44" s="196"/>
      <c r="C44" s="196"/>
      <c r="D44" s="196"/>
      <c r="E44" s="196"/>
      <c r="F44" s="196"/>
      <c r="G44" s="196"/>
      <c r="H44" t="s">
        <v>6</v>
      </c>
    </row>
    <row r="45" spans="1:8" ht="0.75" customHeight="1" x14ac:dyDescent="0.25">
      <c r="A45" s="94"/>
      <c r="B45" s="196"/>
      <c r="C45" s="196"/>
      <c r="D45" s="196"/>
      <c r="E45" s="196"/>
      <c r="F45" s="196"/>
      <c r="G45" s="196"/>
      <c r="H45" t="s">
        <v>6</v>
      </c>
    </row>
    <row r="46" spans="1:8" x14ac:dyDescent="0.25">
      <c r="B46" s="211"/>
      <c r="C46" s="211"/>
      <c r="D46" s="211"/>
      <c r="E46" s="211"/>
      <c r="F46" s="211"/>
      <c r="G46" s="211"/>
    </row>
    <row r="47" spans="1:8" x14ac:dyDescent="0.25">
      <c r="B47" s="211"/>
      <c r="C47" s="211"/>
      <c r="D47" s="211"/>
      <c r="E47" s="211"/>
      <c r="F47" s="211"/>
      <c r="G47" s="211"/>
    </row>
    <row r="48" spans="1:8" x14ac:dyDescent="0.25">
      <c r="B48" s="211"/>
      <c r="C48" s="211"/>
      <c r="D48" s="211"/>
      <c r="E48" s="211"/>
      <c r="F48" s="211"/>
      <c r="G48" s="211"/>
    </row>
    <row r="49" spans="2:7" x14ac:dyDescent="0.25">
      <c r="B49" s="211"/>
      <c r="C49" s="211"/>
      <c r="D49" s="211"/>
      <c r="E49" s="211"/>
      <c r="F49" s="211"/>
      <c r="G49" s="211"/>
    </row>
    <row r="50" spans="2:7" x14ac:dyDescent="0.25">
      <c r="B50" s="211"/>
      <c r="C50" s="211"/>
      <c r="D50" s="211"/>
      <c r="E50" s="211"/>
      <c r="F50" s="211"/>
      <c r="G50" s="211"/>
    </row>
    <row r="51" spans="2:7" x14ac:dyDescent="0.25">
      <c r="B51" s="211"/>
      <c r="C51" s="211"/>
      <c r="D51" s="211"/>
      <c r="E51" s="211"/>
      <c r="F51" s="211"/>
      <c r="G51" s="211"/>
    </row>
    <row r="52" spans="2:7" x14ac:dyDescent="0.25">
      <c r="B52" s="211"/>
      <c r="C52" s="211"/>
      <c r="D52" s="211"/>
      <c r="E52" s="211"/>
      <c r="F52" s="211"/>
      <c r="G52" s="211"/>
    </row>
    <row r="53" spans="2:7" x14ac:dyDescent="0.25">
      <c r="B53" s="211"/>
      <c r="C53" s="211"/>
      <c r="D53" s="211"/>
      <c r="E53" s="211"/>
      <c r="F53" s="211"/>
      <c r="G53" s="211"/>
    </row>
    <row r="54" spans="2:7" x14ac:dyDescent="0.25">
      <c r="B54" s="211"/>
      <c r="C54" s="211"/>
      <c r="D54" s="211"/>
      <c r="E54" s="211"/>
      <c r="F54" s="211"/>
      <c r="G54" s="211"/>
    </row>
    <row r="55" spans="2:7" x14ac:dyDescent="0.25">
      <c r="B55" s="211"/>
      <c r="C55" s="211"/>
      <c r="D55" s="211"/>
      <c r="E55" s="211"/>
      <c r="F55" s="211"/>
      <c r="G55" s="21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zoomScale="90" zoomScaleNormal="90" workbookViewId="0">
      <selection activeCell="C29" sqref="C29"/>
    </sheetView>
  </sheetViews>
  <sheetFormatPr defaultRowHeight="12.5" x14ac:dyDescent="0.25"/>
  <cols>
    <col min="1" max="1" width="5.90625" customWidth="1"/>
    <col min="2" max="2" width="6.08984375" customWidth="1"/>
    <col min="3" max="3" width="11.453125" customWidth="1"/>
    <col min="4" max="4" width="15.90625" customWidth="1"/>
    <col min="5" max="5" width="11.36328125" customWidth="1"/>
    <col min="6" max="6" width="10.90625" customWidth="1"/>
    <col min="7" max="7" width="11" customWidth="1"/>
    <col min="8" max="8" width="11.08984375" customWidth="1"/>
    <col min="9" max="9" width="10.6328125" customWidth="1"/>
  </cols>
  <sheetData>
    <row r="1" spans="1:57" ht="13.5" thickTop="1" x14ac:dyDescent="0.3">
      <c r="A1" s="212" t="s">
        <v>49</v>
      </c>
      <c r="B1" s="213"/>
      <c r="C1" s="95" t="str">
        <f>CONCATENATE(cislostavby," ",nazevstavby)</f>
        <v>Si_202407 Kavárna TELČ, rekonstrukce</v>
      </c>
      <c r="D1" s="96"/>
      <c r="E1" s="97"/>
      <c r="F1" s="96"/>
      <c r="G1" s="98" t="s">
        <v>50</v>
      </c>
      <c r="H1" s="99">
        <v>2</v>
      </c>
      <c r="I1" s="100"/>
    </row>
    <row r="2" spans="1:57" ht="13.5" thickBot="1" x14ac:dyDescent="0.35">
      <c r="A2" s="214" t="s">
        <v>51</v>
      </c>
      <c r="B2" s="215"/>
      <c r="C2" s="101" t="str">
        <f>CONCATENATE(cisloobjektu," ",nazevobjektu)</f>
        <v>SO 01 Stavba</v>
      </c>
      <c r="D2" s="102"/>
      <c r="E2" s="103"/>
      <c r="F2" s="102"/>
      <c r="G2" s="216" t="s">
        <v>102</v>
      </c>
      <c r="H2" s="217"/>
      <c r="I2" s="218"/>
    </row>
    <row r="3" spans="1:57" ht="13" thickTop="1" x14ac:dyDescent="0.25">
      <c r="A3" s="75"/>
      <c r="B3" s="75"/>
      <c r="C3" s="75"/>
      <c r="D3" s="75"/>
      <c r="E3" s="75"/>
      <c r="F3" s="64"/>
      <c r="G3" s="75"/>
      <c r="H3" s="75"/>
      <c r="I3" s="75"/>
    </row>
    <row r="4" spans="1:57" ht="19.5" customHeight="1" x14ac:dyDescent="0.4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" thickBot="1" x14ac:dyDescent="0.3">
      <c r="A5" s="75"/>
      <c r="B5" s="75"/>
      <c r="C5" s="75"/>
      <c r="D5" s="75"/>
      <c r="E5" s="75"/>
      <c r="F5" s="75"/>
      <c r="G5" s="75"/>
      <c r="H5" s="75"/>
      <c r="I5" s="75"/>
    </row>
    <row r="6" spans="1:57" s="33" customFormat="1" ht="13.5" thickBot="1" x14ac:dyDescent="0.3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3" customFormat="1" ht="13" thickBot="1" x14ac:dyDescent="0.3">
      <c r="A7" s="190" t="str">
        <f>Položky!B7</f>
        <v>01</v>
      </c>
      <c r="B7" s="113" t="str">
        <f>Položky!C7</f>
        <v>Celkové náklady</v>
      </c>
      <c r="C7" s="64"/>
      <c r="D7" s="114"/>
      <c r="E7" s="191">
        <f>Položky!BA12</f>
        <v>0</v>
      </c>
      <c r="F7" s="192">
        <f>Položky!BB12</f>
        <v>0</v>
      </c>
      <c r="G7" s="192">
        <f>Položky!BC12</f>
        <v>0</v>
      </c>
      <c r="H7" s="192">
        <f>Položky!BD12</f>
        <v>0</v>
      </c>
      <c r="I7" s="193">
        <f>Položky!BE12</f>
        <v>0</v>
      </c>
    </row>
    <row r="8" spans="1:57" s="121" customFormat="1" ht="13.5" thickBot="1" x14ac:dyDescent="0.35">
      <c r="A8" s="115"/>
      <c r="B8" s="116" t="s">
        <v>58</v>
      </c>
      <c r="C8" s="116"/>
      <c r="D8" s="117"/>
      <c r="E8" s="118">
        <f>SUM(E7:E7)</f>
        <v>0</v>
      </c>
      <c r="F8" s="119">
        <f>SUM(F7:F7)</f>
        <v>0</v>
      </c>
      <c r="G8" s="119">
        <f>SUM(G7:G7)</f>
        <v>0</v>
      </c>
      <c r="H8" s="119">
        <f>SUM(H7:H7)</f>
        <v>0</v>
      </c>
      <c r="I8" s="120">
        <f>SUM(I7:I7)</f>
        <v>0</v>
      </c>
    </row>
    <row r="9" spans="1:57" x14ac:dyDescent="0.25">
      <c r="A9" s="64"/>
      <c r="B9" s="64"/>
      <c r="C9" s="64"/>
      <c r="D9" s="64"/>
      <c r="E9" s="64"/>
      <c r="F9" s="64"/>
      <c r="G9" s="64"/>
      <c r="H9" s="64"/>
      <c r="I9" s="64"/>
    </row>
    <row r="10" spans="1:57" ht="19.5" customHeight="1" x14ac:dyDescent="0.4">
      <c r="A10" s="105" t="s">
        <v>59</v>
      </c>
      <c r="B10" s="105"/>
      <c r="C10" s="105"/>
      <c r="D10" s="105"/>
      <c r="E10" s="105"/>
      <c r="F10" s="105"/>
      <c r="G10" s="122"/>
      <c r="H10" s="105"/>
      <c r="I10" s="105"/>
      <c r="BA10" s="39"/>
      <c r="BB10" s="39"/>
      <c r="BC10" s="39"/>
      <c r="BD10" s="39"/>
      <c r="BE10" s="39"/>
    </row>
    <row r="11" spans="1:57" ht="13" thickBot="1" x14ac:dyDescent="0.3">
      <c r="A11" s="75"/>
      <c r="B11" s="75"/>
      <c r="C11" s="75"/>
      <c r="D11" s="75"/>
      <c r="E11" s="75"/>
      <c r="F11" s="75"/>
      <c r="G11" s="75"/>
      <c r="H11" s="75"/>
      <c r="I11" s="75"/>
    </row>
    <row r="12" spans="1:57" ht="13" x14ac:dyDescent="0.3">
      <c r="A12" s="69" t="s">
        <v>60</v>
      </c>
      <c r="B12" s="70"/>
      <c r="C12" s="70"/>
      <c r="D12" s="123"/>
      <c r="E12" s="124" t="s">
        <v>61</v>
      </c>
      <c r="F12" s="125" t="s">
        <v>62</v>
      </c>
      <c r="G12" s="126" t="s">
        <v>63</v>
      </c>
      <c r="H12" s="127"/>
      <c r="I12" s="128" t="s">
        <v>61</v>
      </c>
    </row>
    <row r="13" spans="1:57" x14ac:dyDescent="0.25">
      <c r="A13" s="62" t="s">
        <v>87</v>
      </c>
      <c r="B13" s="53"/>
      <c r="C13" s="53"/>
      <c r="D13" s="129"/>
      <c r="E13" s="130">
        <v>0</v>
      </c>
      <c r="F13" s="131">
        <v>0</v>
      </c>
      <c r="G13" s="132">
        <f t="shared" ref="G13:G20" si="0">CHOOSE(BA13+1,HSV+PSV,HSV+PSV+Mont,HSV+PSV+Dodavka+Mont,HSV,PSV,Mont,Dodavka,Mont+Dodavka,0)</f>
        <v>0</v>
      </c>
      <c r="H13" s="133"/>
      <c r="I13" s="134">
        <f t="shared" ref="I13:I20" si="1">E13+F13*G13/100</f>
        <v>0</v>
      </c>
      <c r="BA13">
        <v>0</v>
      </c>
    </row>
    <row r="14" spans="1:57" x14ac:dyDescent="0.25">
      <c r="A14" s="62" t="s">
        <v>88</v>
      </c>
      <c r="B14" s="53"/>
      <c r="C14" s="53"/>
      <c r="D14" s="129"/>
      <c r="E14" s="130">
        <v>0</v>
      </c>
      <c r="F14" s="131">
        <v>0</v>
      </c>
      <c r="G14" s="132">
        <f t="shared" si="0"/>
        <v>0</v>
      </c>
      <c r="H14" s="133"/>
      <c r="I14" s="134">
        <f t="shared" si="1"/>
        <v>0</v>
      </c>
      <c r="BA14">
        <v>0</v>
      </c>
    </row>
    <row r="15" spans="1:57" x14ac:dyDescent="0.25">
      <c r="A15" s="62" t="s">
        <v>89</v>
      </c>
      <c r="B15" s="53"/>
      <c r="C15" s="53"/>
      <c r="D15" s="129"/>
      <c r="E15" s="130">
        <v>0</v>
      </c>
      <c r="F15" s="131">
        <v>0</v>
      </c>
      <c r="G15" s="132">
        <f t="shared" si="0"/>
        <v>0</v>
      </c>
      <c r="H15" s="133"/>
      <c r="I15" s="134">
        <f t="shared" si="1"/>
        <v>0</v>
      </c>
      <c r="BA15">
        <v>0</v>
      </c>
    </row>
    <row r="16" spans="1:57" x14ac:dyDescent="0.25">
      <c r="A16" s="62" t="s">
        <v>90</v>
      </c>
      <c r="B16" s="53"/>
      <c r="C16" s="53"/>
      <c r="D16" s="129"/>
      <c r="E16" s="130">
        <v>0</v>
      </c>
      <c r="F16" s="131">
        <v>0</v>
      </c>
      <c r="G16" s="132">
        <f t="shared" si="0"/>
        <v>0</v>
      </c>
      <c r="H16" s="133"/>
      <c r="I16" s="134">
        <f t="shared" si="1"/>
        <v>0</v>
      </c>
      <c r="BA16">
        <v>0</v>
      </c>
    </row>
    <row r="17" spans="1:53" x14ac:dyDescent="0.25">
      <c r="A17" s="62" t="s">
        <v>91</v>
      </c>
      <c r="B17" s="53"/>
      <c r="C17" s="53"/>
      <c r="D17" s="129"/>
      <c r="E17" s="130">
        <v>0</v>
      </c>
      <c r="F17" s="131">
        <v>0</v>
      </c>
      <c r="G17" s="132">
        <f t="shared" si="0"/>
        <v>0</v>
      </c>
      <c r="H17" s="133"/>
      <c r="I17" s="134">
        <f t="shared" si="1"/>
        <v>0</v>
      </c>
      <c r="BA17">
        <v>1</v>
      </c>
    </row>
    <row r="18" spans="1:53" x14ac:dyDescent="0.25">
      <c r="A18" s="62" t="s">
        <v>92</v>
      </c>
      <c r="B18" s="53"/>
      <c r="C18" s="53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>
        <v>1</v>
      </c>
    </row>
    <row r="19" spans="1:53" x14ac:dyDescent="0.25">
      <c r="A19" s="62" t="s">
        <v>93</v>
      </c>
      <c r="B19" s="53"/>
      <c r="C19" s="53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>
        <v>2</v>
      </c>
    </row>
    <row r="20" spans="1:53" x14ac:dyDescent="0.25">
      <c r="A20" s="62" t="s">
        <v>94</v>
      </c>
      <c r="B20" s="53"/>
      <c r="C20" s="53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>
        <v>2</v>
      </c>
    </row>
    <row r="21" spans="1:53" ht="13.5" thickBot="1" x14ac:dyDescent="0.35">
      <c r="A21" s="135"/>
      <c r="B21" s="136" t="s">
        <v>64</v>
      </c>
      <c r="C21" s="137"/>
      <c r="D21" s="138"/>
      <c r="E21" s="139"/>
      <c r="F21" s="140"/>
      <c r="G21" s="140"/>
      <c r="H21" s="219">
        <f>SUM(I13:I20)</f>
        <v>0</v>
      </c>
      <c r="I21" s="220"/>
    </row>
    <row r="23" spans="1:53" ht="13" x14ac:dyDescent="0.3">
      <c r="B23" s="121"/>
      <c r="F23" s="141"/>
      <c r="G23" s="142"/>
      <c r="H23" s="142"/>
      <c r="I23" s="143"/>
    </row>
    <row r="24" spans="1:53" x14ac:dyDescent="0.25">
      <c r="F24" s="141"/>
      <c r="G24" s="142"/>
      <c r="H24" s="142"/>
      <c r="I24" s="143"/>
    </row>
    <row r="25" spans="1:53" x14ac:dyDescent="0.25">
      <c r="F25" s="141"/>
      <c r="G25" s="142"/>
      <c r="H25" s="142"/>
      <c r="I25" s="143"/>
    </row>
    <row r="26" spans="1:53" x14ac:dyDescent="0.25">
      <c r="F26" s="141"/>
      <c r="G26" s="142"/>
      <c r="H26" s="142"/>
      <c r="I26" s="143"/>
    </row>
    <row r="27" spans="1:53" x14ac:dyDescent="0.25">
      <c r="F27" s="141"/>
      <c r="G27" s="142"/>
      <c r="H27" s="142"/>
      <c r="I27" s="143"/>
    </row>
    <row r="28" spans="1:53" x14ac:dyDescent="0.25">
      <c r="F28" s="141"/>
      <c r="G28" s="142"/>
      <c r="H28" s="142"/>
      <c r="I28" s="143"/>
    </row>
    <row r="29" spans="1:53" x14ac:dyDescent="0.25">
      <c r="F29" s="141"/>
      <c r="G29" s="142"/>
      <c r="H29" s="142"/>
      <c r="I29" s="143"/>
    </row>
    <row r="30" spans="1:53" x14ac:dyDescent="0.25">
      <c r="F30" s="141"/>
      <c r="G30" s="142"/>
      <c r="H30" s="142"/>
      <c r="I30" s="143"/>
    </row>
    <row r="31" spans="1:53" x14ac:dyDescent="0.25">
      <c r="F31" s="141"/>
      <c r="G31" s="142"/>
      <c r="H31" s="142"/>
      <c r="I31" s="143"/>
    </row>
    <row r="32" spans="1:53" x14ac:dyDescent="0.25">
      <c r="F32" s="141"/>
      <c r="G32" s="142"/>
      <c r="H32" s="142"/>
      <c r="I32" s="143"/>
    </row>
    <row r="33" spans="6:9" x14ac:dyDescent="0.25">
      <c r="F33" s="141"/>
      <c r="G33" s="142"/>
      <c r="H33" s="142"/>
      <c r="I33" s="143"/>
    </row>
    <row r="34" spans="6:9" x14ac:dyDescent="0.25">
      <c r="F34" s="141"/>
      <c r="G34" s="142"/>
      <c r="H34" s="142"/>
      <c r="I34" s="143"/>
    </row>
    <row r="35" spans="6:9" x14ac:dyDescent="0.25">
      <c r="F35" s="141"/>
      <c r="G35" s="142"/>
      <c r="H35" s="142"/>
      <c r="I35" s="143"/>
    </row>
    <row r="36" spans="6:9" x14ac:dyDescent="0.25">
      <c r="F36" s="141"/>
      <c r="G36" s="142"/>
      <c r="H36" s="142"/>
      <c r="I36" s="143"/>
    </row>
    <row r="37" spans="6:9" x14ac:dyDescent="0.25">
      <c r="F37" s="141"/>
      <c r="G37" s="142"/>
      <c r="H37" s="142"/>
      <c r="I37" s="143"/>
    </row>
    <row r="38" spans="6:9" x14ac:dyDescent="0.25">
      <c r="F38" s="141"/>
      <c r="G38" s="142"/>
      <c r="H38" s="142"/>
      <c r="I38" s="143"/>
    </row>
    <row r="39" spans="6:9" x14ac:dyDescent="0.25">
      <c r="F39" s="141"/>
      <c r="G39" s="142"/>
      <c r="H39" s="142"/>
      <c r="I39" s="143"/>
    </row>
    <row r="40" spans="6:9" x14ac:dyDescent="0.25">
      <c r="F40" s="141"/>
      <c r="G40" s="142"/>
      <c r="H40" s="142"/>
      <c r="I40" s="143"/>
    </row>
    <row r="41" spans="6:9" x14ac:dyDescent="0.25">
      <c r="F41" s="141"/>
      <c r="G41" s="142"/>
      <c r="H41" s="142"/>
      <c r="I41" s="143"/>
    </row>
    <row r="42" spans="6:9" x14ac:dyDescent="0.25">
      <c r="F42" s="141"/>
      <c r="G42" s="142"/>
      <c r="H42" s="142"/>
      <c r="I42" s="143"/>
    </row>
    <row r="43" spans="6:9" x14ac:dyDescent="0.25">
      <c r="F43" s="141"/>
      <c r="G43" s="142"/>
      <c r="H43" s="142"/>
      <c r="I43" s="143"/>
    </row>
    <row r="44" spans="6:9" x14ac:dyDescent="0.25">
      <c r="F44" s="141"/>
      <c r="G44" s="142"/>
      <c r="H44" s="142"/>
      <c r="I44" s="143"/>
    </row>
    <row r="45" spans="6:9" x14ac:dyDescent="0.25">
      <c r="F45" s="141"/>
      <c r="G45" s="142"/>
      <c r="H45" s="142"/>
      <c r="I45" s="143"/>
    </row>
    <row r="46" spans="6:9" x14ac:dyDescent="0.25">
      <c r="F46" s="141"/>
      <c r="G46" s="142"/>
      <c r="H46" s="142"/>
      <c r="I46" s="143"/>
    </row>
    <row r="47" spans="6:9" x14ac:dyDescent="0.25">
      <c r="F47" s="141"/>
      <c r="G47" s="142"/>
      <c r="H47" s="142"/>
      <c r="I47" s="143"/>
    </row>
    <row r="48" spans="6:9" x14ac:dyDescent="0.25">
      <c r="F48" s="141"/>
      <c r="G48" s="142"/>
      <c r="H48" s="142"/>
      <c r="I48" s="143"/>
    </row>
    <row r="49" spans="6:9" x14ac:dyDescent="0.25">
      <c r="F49" s="141"/>
      <c r="G49" s="142"/>
      <c r="H49" s="142"/>
      <c r="I49" s="143"/>
    </row>
    <row r="50" spans="6:9" x14ac:dyDescent="0.25">
      <c r="F50" s="141"/>
      <c r="G50" s="142"/>
      <c r="H50" s="142"/>
      <c r="I50" s="143"/>
    </row>
    <row r="51" spans="6:9" x14ac:dyDescent="0.25">
      <c r="F51" s="141"/>
      <c r="G51" s="142"/>
      <c r="H51" s="142"/>
      <c r="I51" s="143"/>
    </row>
    <row r="52" spans="6:9" x14ac:dyDescent="0.25">
      <c r="F52" s="141"/>
      <c r="G52" s="142"/>
      <c r="H52" s="142"/>
      <c r="I52" s="143"/>
    </row>
    <row r="53" spans="6:9" x14ac:dyDescent="0.25">
      <c r="F53" s="141"/>
      <c r="G53" s="142"/>
      <c r="H53" s="142"/>
      <c r="I53" s="143"/>
    </row>
    <row r="54" spans="6:9" x14ac:dyDescent="0.25">
      <c r="F54" s="141"/>
      <c r="G54" s="142"/>
      <c r="H54" s="142"/>
      <c r="I54" s="143"/>
    </row>
    <row r="55" spans="6:9" x14ac:dyDescent="0.25">
      <c r="F55" s="141"/>
      <c r="G55" s="142"/>
      <c r="H55" s="142"/>
      <c r="I55" s="143"/>
    </row>
    <row r="56" spans="6:9" x14ac:dyDescent="0.25">
      <c r="F56" s="141"/>
      <c r="G56" s="142"/>
      <c r="H56" s="142"/>
      <c r="I56" s="143"/>
    </row>
    <row r="57" spans="6:9" x14ac:dyDescent="0.25">
      <c r="F57" s="141"/>
      <c r="G57" s="142"/>
      <c r="H57" s="142"/>
      <c r="I57" s="143"/>
    </row>
    <row r="58" spans="6:9" x14ac:dyDescent="0.25">
      <c r="F58" s="141"/>
      <c r="G58" s="142"/>
      <c r="H58" s="142"/>
      <c r="I58" s="143"/>
    </row>
    <row r="59" spans="6:9" x14ac:dyDescent="0.25">
      <c r="F59" s="141"/>
      <c r="G59" s="142"/>
      <c r="H59" s="142"/>
      <c r="I59" s="143"/>
    </row>
    <row r="60" spans="6:9" x14ac:dyDescent="0.25">
      <c r="F60" s="141"/>
      <c r="G60" s="142"/>
      <c r="H60" s="142"/>
      <c r="I60" s="143"/>
    </row>
    <row r="61" spans="6:9" x14ac:dyDescent="0.25">
      <c r="F61" s="141"/>
      <c r="G61" s="142"/>
      <c r="H61" s="142"/>
      <c r="I61" s="143"/>
    </row>
    <row r="62" spans="6:9" x14ac:dyDescent="0.25">
      <c r="F62" s="141"/>
      <c r="G62" s="142"/>
      <c r="H62" s="142"/>
      <c r="I62" s="143"/>
    </row>
    <row r="63" spans="6:9" x14ac:dyDescent="0.25">
      <c r="F63" s="141"/>
      <c r="G63" s="142"/>
      <c r="H63" s="142"/>
      <c r="I63" s="143"/>
    </row>
    <row r="64" spans="6:9" x14ac:dyDescent="0.25">
      <c r="F64" s="141"/>
      <c r="G64" s="142"/>
      <c r="H64" s="142"/>
      <c r="I64" s="143"/>
    </row>
    <row r="65" spans="6:9" x14ac:dyDescent="0.25">
      <c r="F65" s="141"/>
      <c r="G65" s="142"/>
      <c r="H65" s="142"/>
      <c r="I65" s="143"/>
    </row>
    <row r="66" spans="6:9" x14ac:dyDescent="0.25">
      <c r="F66" s="141"/>
      <c r="G66" s="142"/>
      <c r="H66" s="142"/>
      <c r="I66" s="143"/>
    </row>
    <row r="67" spans="6:9" x14ac:dyDescent="0.25">
      <c r="F67" s="141"/>
      <c r="G67" s="142"/>
      <c r="H67" s="142"/>
      <c r="I67" s="143"/>
    </row>
    <row r="68" spans="6:9" x14ac:dyDescent="0.25">
      <c r="F68" s="141"/>
      <c r="G68" s="142"/>
      <c r="H68" s="142"/>
      <c r="I68" s="143"/>
    </row>
    <row r="69" spans="6:9" x14ac:dyDescent="0.25">
      <c r="F69" s="141"/>
      <c r="G69" s="142"/>
      <c r="H69" s="142"/>
      <c r="I69" s="143"/>
    </row>
    <row r="70" spans="6:9" x14ac:dyDescent="0.25">
      <c r="F70" s="141"/>
      <c r="G70" s="142"/>
      <c r="H70" s="142"/>
      <c r="I70" s="143"/>
    </row>
    <row r="71" spans="6:9" x14ac:dyDescent="0.25">
      <c r="F71" s="141"/>
      <c r="G71" s="142"/>
      <c r="H71" s="142"/>
      <c r="I71" s="143"/>
    </row>
    <row r="72" spans="6:9" x14ac:dyDescent="0.25">
      <c r="F72" s="141"/>
      <c r="G72" s="142"/>
      <c r="H72" s="142"/>
      <c r="I72" s="143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5"/>
  <sheetViews>
    <sheetView showGridLines="0" showZeros="0" workbookViewId="0">
      <selection activeCell="C29" sqref="C29"/>
    </sheetView>
  </sheetViews>
  <sheetFormatPr defaultColWidth="9.08984375" defaultRowHeight="12.5" x14ac:dyDescent="0.25"/>
  <cols>
    <col min="1" max="1" width="4.453125" style="144" customWidth="1"/>
    <col min="2" max="2" width="11.54296875" style="144" customWidth="1"/>
    <col min="3" max="3" width="40.453125" style="144" customWidth="1"/>
    <col min="4" max="4" width="5.54296875" style="144" customWidth="1"/>
    <col min="5" max="5" width="8.54296875" style="184" customWidth="1"/>
    <col min="6" max="6" width="9.90625" style="144" customWidth="1"/>
    <col min="7" max="7" width="13.90625" style="144" customWidth="1"/>
    <col min="8" max="11" width="9.08984375" style="144"/>
    <col min="12" max="12" width="75.1796875" style="144" customWidth="1"/>
    <col min="13" max="13" width="45.1796875" style="144" customWidth="1"/>
    <col min="14" max="16384" width="9.08984375" style="144"/>
  </cols>
  <sheetData>
    <row r="1" spans="1:104" ht="15.5" x14ac:dyDescent="0.35">
      <c r="A1" s="221" t="s">
        <v>65</v>
      </c>
      <c r="B1" s="221"/>
      <c r="C1" s="221"/>
      <c r="D1" s="221"/>
      <c r="E1" s="221"/>
      <c r="F1" s="221"/>
      <c r="G1" s="221"/>
    </row>
    <row r="2" spans="1:104" ht="14.25" customHeight="1" thickBot="1" x14ac:dyDescent="0.35">
      <c r="A2" s="145"/>
      <c r="B2" s="146"/>
      <c r="C2" s="147"/>
      <c r="D2" s="147"/>
      <c r="E2" s="148"/>
      <c r="F2" s="147"/>
      <c r="G2" s="147"/>
    </row>
    <row r="3" spans="1:104" ht="13.5" thickTop="1" x14ac:dyDescent="0.3">
      <c r="A3" s="212" t="s">
        <v>49</v>
      </c>
      <c r="B3" s="213"/>
      <c r="C3" s="95" t="str">
        <f>CONCATENATE(cislostavby," ",nazevstavby)</f>
        <v>Si_202407 Kavárna TELČ, rekonstrukce</v>
      </c>
      <c r="D3" s="96"/>
      <c r="E3" s="149" t="s">
        <v>66</v>
      </c>
      <c r="F3" s="150">
        <f>Rekapitulace!H1</f>
        <v>2</v>
      </c>
      <c r="G3" s="151"/>
    </row>
    <row r="4" spans="1:104" ht="13.5" thickBot="1" x14ac:dyDescent="0.35">
      <c r="A4" s="222" t="s">
        <v>51</v>
      </c>
      <c r="B4" s="215"/>
      <c r="C4" s="101" t="str">
        <f>CONCATENATE(cisloobjektu," ",nazevobjektu)</f>
        <v>SO 01 Stavba</v>
      </c>
      <c r="D4" s="102"/>
      <c r="E4" s="223" t="str">
        <f>Rekapitulace!G2</f>
        <v>Souhrnný rozpočet stavby</v>
      </c>
      <c r="F4" s="224"/>
      <c r="G4" s="225"/>
    </row>
    <row r="5" spans="1:104" ht="13" thickTop="1" x14ac:dyDescent="0.25">
      <c r="A5" s="152"/>
      <c r="B5" s="145"/>
      <c r="C5" s="145"/>
      <c r="D5" s="145"/>
      <c r="E5" s="153"/>
      <c r="F5" s="145"/>
      <c r="G5" s="154"/>
    </row>
    <row r="6" spans="1:104" x14ac:dyDescent="0.25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 ht="13" x14ac:dyDescent="0.3">
      <c r="A7" s="159" t="s">
        <v>74</v>
      </c>
      <c r="B7" s="160" t="s">
        <v>99</v>
      </c>
      <c r="C7" s="161" t="s">
        <v>100</v>
      </c>
      <c r="D7" s="162"/>
      <c r="E7" s="163"/>
      <c r="F7" s="163"/>
      <c r="G7" s="164"/>
      <c r="H7" s="165"/>
      <c r="I7" s="165"/>
      <c r="O7" s="166">
        <v>1</v>
      </c>
    </row>
    <row r="8" spans="1:104" x14ac:dyDescent="0.25">
      <c r="A8" s="167">
        <v>1</v>
      </c>
      <c r="B8" s="168" t="s">
        <v>78</v>
      </c>
      <c r="C8" s="169" t="s">
        <v>79</v>
      </c>
      <c r="D8" s="170" t="s">
        <v>80</v>
      </c>
      <c r="E8" s="171">
        <v>1</v>
      </c>
      <c r="F8" s="195"/>
      <c r="G8" s="172">
        <f>E8*F8</f>
        <v>0</v>
      </c>
      <c r="O8" s="166">
        <v>2</v>
      </c>
      <c r="AA8" s="144">
        <v>12</v>
      </c>
      <c r="AB8" s="144">
        <v>0</v>
      </c>
      <c r="AC8" s="144">
        <v>2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3">
        <v>12</v>
      </c>
      <c r="CB8" s="173">
        <v>0</v>
      </c>
      <c r="CZ8" s="144">
        <v>0</v>
      </c>
    </row>
    <row r="9" spans="1:104" x14ac:dyDescent="0.25">
      <c r="A9" s="167">
        <v>2</v>
      </c>
      <c r="B9" s="168" t="s">
        <v>81</v>
      </c>
      <c r="C9" s="169" t="s">
        <v>82</v>
      </c>
      <c r="D9" s="170" t="s">
        <v>80</v>
      </c>
      <c r="E9" s="171">
        <v>1</v>
      </c>
      <c r="F9" s="195"/>
      <c r="G9" s="172">
        <f>E9*F9</f>
        <v>0</v>
      </c>
      <c r="O9" s="166">
        <v>2</v>
      </c>
      <c r="AA9" s="144">
        <v>12</v>
      </c>
      <c r="AB9" s="144">
        <v>0</v>
      </c>
      <c r="AC9" s="144">
        <v>3</v>
      </c>
      <c r="AZ9" s="144">
        <v>1</v>
      </c>
      <c r="BA9" s="144">
        <f>IF(AZ9=1,G9,0)</f>
        <v>0</v>
      </c>
      <c r="BB9" s="144">
        <f>IF(AZ9=2,G9,0)</f>
        <v>0</v>
      </c>
      <c r="BC9" s="144">
        <f>IF(AZ9=3,G9,0)</f>
        <v>0</v>
      </c>
      <c r="BD9" s="144">
        <f>IF(AZ9=4,G9,0)</f>
        <v>0</v>
      </c>
      <c r="BE9" s="144">
        <f>IF(AZ9=5,G9,0)</f>
        <v>0</v>
      </c>
      <c r="CA9" s="173">
        <v>12</v>
      </c>
      <c r="CB9" s="173">
        <v>0</v>
      </c>
      <c r="CZ9" s="144">
        <v>0</v>
      </c>
    </row>
    <row r="10" spans="1:104" x14ac:dyDescent="0.25">
      <c r="A10" s="167">
        <v>3</v>
      </c>
      <c r="B10" s="168" t="s">
        <v>83</v>
      </c>
      <c r="C10" s="169" t="s">
        <v>84</v>
      </c>
      <c r="D10" s="170" t="s">
        <v>80</v>
      </c>
      <c r="E10" s="171">
        <v>1</v>
      </c>
      <c r="F10" s="195"/>
      <c r="G10" s="172">
        <f>E10*F10</f>
        <v>0</v>
      </c>
      <c r="O10" s="166">
        <v>2</v>
      </c>
      <c r="AA10" s="144">
        <v>12</v>
      </c>
      <c r="AB10" s="144">
        <v>0</v>
      </c>
      <c r="AC10" s="144">
        <v>4</v>
      </c>
      <c r="AZ10" s="144">
        <v>1</v>
      </c>
      <c r="BA10" s="144">
        <f>IF(AZ10=1,G10,0)</f>
        <v>0</v>
      </c>
      <c r="BB10" s="144">
        <f>IF(AZ10=2,G10,0)</f>
        <v>0</v>
      </c>
      <c r="BC10" s="144">
        <f>IF(AZ10=3,G10,0)</f>
        <v>0</v>
      </c>
      <c r="BD10" s="144">
        <f>IF(AZ10=4,G10,0)</f>
        <v>0</v>
      </c>
      <c r="BE10" s="144">
        <f>IF(AZ10=5,G10,0)</f>
        <v>0</v>
      </c>
      <c r="CA10" s="173">
        <v>12</v>
      </c>
      <c r="CB10" s="173">
        <v>0</v>
      </c>
      <c r="CZ10" s="144">
        <v>0</v>
      </c>
    </row>
    <row r="11" spans="1:104" x14ac:dyDescent="0.25">
      <c r="A11" s="167">
        <v>4</v>
      </c>
      <c r="B11" s="168" t="s">
        <v>85</v>
      </c>
      <c r="C11" s="169" t="s">
        <v>86</v>
      </c>
      <c r="D11" s="170" t="s">
        <v>80</v>
      </c>
      <c r="E11" s="171">
        <v>1</v>
      </c>
      <c r="F11" s="195"/>
      <c r="G11" s="172">
        <f>E11*F11</f>
        <v>0</v>
      </c>
      <c r="O11" s="166">
        <v>2</v>
      </c>
      <c r="AA11" s="144">
        <v>12</v>
      </c>
      <c r="AB11" s="144">
        <v>0</v>
      </c>
      <c r="AC11" s="144">
        <v>5</v>
      </c>
      <c r="AZ11" s="144">
        <v>1</v>
      </c>
      <c r="BA11" s="144">
        <f>IF(AZ11=1,G11,0)</f>
        <v>0</v>
      </c>
      <c r="BB11" s="144">
        <f>IF(AZ11=2,G11,0)</f>
        <v>0</v>
      </c>
      <c r="BC11" s="144">
        <f>IF(AZ11=3,G11,0)</f>
        <v>0</v>
      </c>
      <c r="BD11" s="144">
        <f>IF(AZ11=4,G11,0)</f>
        <v>0</v>
      </c>
      <c r="BE11" s="144">
        <f>IF(AZ11=5,G11,0)</f>
        <v>0</v>
      </c>
      <c r="CA11" s="173">
        <v>12</v>
      </c>
      <c r="CB11" s="173">
        <v>0</v>
      </c>
      <c r="CZ11" s="144">
        <v>0</v>
      </c>
    </row>
    <row r="12" spans="1:104" ht="13" x14ac:dyDescent="0.3">
      <c r="A12" s="174"/>
      <c r="B12" s="175" t="s">
        <v>75</v>
      </c>
      <c r="C12" s="176" t="str">
        <f>CONCATENATE(B7," ",C7)</f>
        <v>01 Celkové náklady</v>
      </c>
      <c r="D12" s="177"/>
      <c r="E12" s="178"/>
      <c r="F12" s="179"/>
      <c r="G12" s="180">
        <f>SUM(G7:G11)</f>
        <v>0</v>
      </c>
      <c r="O12" s="166">
        <v>4</v>
      </c>
      <c r="BA12" s="181">
        <f>SUM(BA7:BA11)</f>
        <v>0</v>
      </c>
      <c r="BB12" s="181">
        <f>SUM(BB7:BB11)</f>
        <v>0</v>
      </c>
      <c r="BC12" s="181">
        <f>SUM(BC7:BC11)</f>
        <v>0</v>
      </c>
      <c r="BD12" s="181">
        <f>SUM(BD7:BD11)</f>
        <v>0</v>
      </c>
      <c r="BE12" s="181">
        <f>SUM(BE7:BE11)</f>
        <v>0</v>
      </c>
    </row>
    <row r="13" spans="1:104" x14ac:dyDescent="0.25">
      <c r="E13" s="144"/>
    </row>
    <row r="14" spans="1:104" x14ac:dyDescent="0.25">
      <c r="E14" s="144"/>
    </row>
    <row r="15" spans="1:104" x14ac:dyDescent="0.25">
      <c r="E15" s="144"/>
    </row>
    <row r="16" spans="1:104" x14ac:dyDescent="0.25">
      <c r="E16" s="144"/>
    </row>
    <row r="17" spans="5:5" x14ac:dyDescent="0.25">
      <c r="E17" s="144"/>
    </row>
    <row r="18" spans="5:5" x14ac:dyDescent="0.25">
      <c r="E18" s="144"/>
    </row>
    <row r="19" spans="5:5" x14ac:dyDescent="0.25">
      <c r="E19" s="144"/>
    </row>
    <row r="20" spans="5:5" x14ac:dyDescent="0.25">
      <c r="E20" s="144"/>
    </row>
    <row r="21" spans="5:5" x14ac:dyDescent="0.25">
      <c r="E21" s="144"/>
    </row>
    <row r="22" spans="5:5" x14ac:dyDescent="0.25">
      <c r="E22" s="144"/>
    </row>
    <row r="23" spans="5:5" x14ac:dyDescent="0.25">
      <c r="E23" s="144"/>
    </row>
    <row r="24" spans="5:5" x14ac:dyDescent="0.25">
      <c r="E24" s="144"/>
    </row>
    <row r="25" spans="5:5" x14ac:dyDescent="0.25">
      <c r="E25" s="144"/>
    </row>
    <row r="26" spans="5:5" x14ac:dyDescent="0.25">
      <c r="E26" s="144"/>
    </row>
    <row r="27" spans="5:5" x14ac:dyDescent="0.25">
      <c r="E27" s="144"/>
    </row>
    <row r="28" spans="5:5" x14ac:dyDescent="0.25">
      <c r="E28" s="144"/>
    </row>
    <row r="29" spans="5:5" x14ac:dyDescent="0.25">
      <c r="E29" s="144"/>
    </row>
    <row r="30" spans="5:5" x14ac:dyDescent="0.25">
      <c r="E30" s="144"/>
    </row>
    <row r="31" spans="5:5" x14ac:dyDescent="0.25">
      <c r="E31" s="144"/>
    </row>
    <row r="32" spans="5:5" x14ac:dyDescent="0.25">
      <c r="E32" s="144"/>
    </row>
    <row r="33" spans="1:7" x14ac:dyDescent="0.25">
      <c r="E33" s="144"/>
    </row>
    <row r="34" spans="1:7" x14ac:dyDescent="0.25">
      <c r="E34" s="144"/>
    </row>
    <row r="35" spans="1:7" x14ac:dyDescent="0.25">
      <c r="E35" s="144"/>
    </row>
    <row r="36" spans="1:7" x14ac:dyDescent="0.25">
      <c r="A36" s="182"/>
      <c r="B36" s="182"/>
      <c r="C36" s="182"/>
      <c r="D36" s="182"/>
      <c r="E36" s="182"/>
      <c r="F36" s="182"/>
      <c r="G36" s="182"/>
    </row>
    <row r="37" spans="1:7" x14ac:dyDescent="0.25">
      <c r="A37" s="182"/>
      <c r="B37" s="182"/>
      <c r="C37" s="182"/>
      <c r="D37" s="182"/>
      <c r="E37" s="182"/>
      <c r="F37" s="182"/>
      <c r="G37" s="182"/>
    </row>
    <row r="38" spans="1:7" x14ac:dyDescent="0.25">
      <c r="A38" s="182"/>
      <c r="B38" s="182"/>
      <c r="C38" s="182"/>
      <c r="D38" s="182"/>
      <c r="E38" s="182"/>
      <c r="F38" s="182"/>
      <c r="G38" s="182"/>
    </row>
    <row r="39" spans="1:7" x14ac:dyDescent="0.25">
      <c r="A39" s="182"/>
      <c r="B39" s="182"/>
      <c r="C39" s="182"/>
      <c r="D39" s="182"/>
      <c r="E39" s="182"/>
      <c r="F39" s="182"/>
      <c r="G39" s="182"/>
    </row>
    <row r="40" spans="1:7" x14ac:dyDescent="0.25">
      <c r="E40" s="144"/>
    </row>
    <row r="41" spans="1:7" x14ac:dyDescent="0.25">
      <c r="E41" s="144"/>
    </row>
    <row r="42" spans="1:7" x14ac:dyDescent="0.25">
      <c r="E42" s="144"/>
    </row>
    <row r="43" spans="1:7" x14ac:dyDescent="0.25">
      <c r="E43" s="144"/>
    </row>
    <row r="44" spans="1:7" x14ac:dyDescent="0.25">
      <c r="E44" s="144"/>
    </row>
    <row r="45" spans="1:7" x14ac:dyDescent="0.25">
      <c r="E45" s="144"/>
    </row>
    <row r="46" spans="1:7" x14ac:dyDescent="0.25">
      <c r="E46" s="144"/>
    </row>
    <row r="47" spans="1:7" x14ac:dyDescent="0.25">
      <c r="E47" s="144"/>
    </row>
    <row r="48" spans="1:7" x14ac:dyDescent="0.25">
      <c r="E48" s="144"/>
    </row>
    <row r="49" spans="5:5" x14ac:dyDescent="0.25">
      <c r="E49" s="144"/>
    </row>
    <row r="50" spans="5:5" x14ac:dyDescent="0.25">
      <c r="E50" s="144"/>
    </row>
    <row r="51" spans="5:5" x14ac:dyDescent="0.25">
      <c r="E51" s="144"/>
    </row>
    <row r="52" spans="5:5" x14ac:dyDescent="0.25">
      <c r="E52" s="144"/>
    </row>
    <row r="53" spans="5:5" x14ac:dyDescent="0.25">
      <c r="E53" s="144"/>
    </row>
    <row r="54" spans="5:5" x14ac:dyDescent="0.25">
      <c r="E54" s="144"/>
    </row>
    <row r="55" spans="5:5" x14ac:dyDescent="0.25">
      <c r="E55" s="144"/>
    </row>
    <row r="56" spans="5:5" x14ac:dyDescent="0.25">
      <c r="E56" s="144"/>
    </row>
    <row r="57" spans="5:5" x14ac:dyDescent="0.25">
      <c r="E57" s="144"/>
    </row>
    <row r="58" spans="5:5" x14ac:dyDescent="0.25">
      <c r="E58" s="144"/>
    </row>
    <row r="59" spans="5:5" x14ac:dyDescent="0.25">
      <c r="E59" s="144"/>
    </row>
    <row r="60" spans="5:5" x14ac:dyDescent="0.25">
      <c r="E60" s="144"/>
    </row>
    <row r="61" spans="5:5" x14ac:dyDescent="0.25">
      <c r="E61" s="144"/>
    </row>
    <row r="62" spans="5:5" x14ac:dyDescent="0.25">
      <c r="E62" s="144"/>
    </row>
    <row r="63" spans="5:5" x14ac:dyDescent="0.25">
      <c r="E63" s="144"/>
    </row>
    <row r="64" spans="5:5" x14ac:dyDescent="0.25">
      <c r="E64" s="144"/>
    </row>
    <row r="65" spans="1:7" x14ac:dyDescent="0.25">
      <c r="E65" s="144"/>
    </row>
    <row r="66" spans="1:7" x14ac:dyDescent="0.25">
      <c r="E66" s="144"/>
    </row>
    <row r="67" spans="1:7" x14ac:dyDescent="0.25">
      <c r="E67" s="144"/>
    </row>
    <row r="68" spans="1:7" x14ac:dyDescent="0.25">
      <c r="E68" s="144"/>
    </row>
    <row r="69" spans="1:7" x14ac:dyDescent="0.25">
      <c r="E69" s="144"/>
    </row>
    <row r="70" spans="1:7" x14ac:dyDescent="0.25">
      <c r="E70" s="144"/>
    </row>
    <row r="71" spans="1:7" x14ac:dyDescent="0.25">
      <c r="A71" s="183"/>
      <c r="B71" s="183"/>
    </row>
    <row r="72" spans="1:7" ht="13" x14ac:dyDescent="0.3">
      <c r="A72" s="182"/>
      <c r="B72" s="182"/>
      <c r="C72" s="185"/>
      <c r="D72" s="185"/>
      <c r="E72" s="186"/>
      <c r="F72" s="185"/>
      <c r="G72" s="187"/>
    </row>
    <row r="73" spans="1:7" x14ac:dyDescent="0.25">
      <c r="A73" s="188"/>
      <c r="B73" s="188"/>
      <c r="C73" s="182"/>
      <c r="D73" s="182"/>
      <c r="E73" s="189"/>
      <c r="F73" s="182"/>
      <c r="G73" s="182"/>
    </row>
    <row r="74" spans="1:7" x14ac:dyDescent="0.25">
      <c r="A74" s="182"/>
      <c r="B74" s="182"/>
      <c r="C74" s="182"/>
      <c r="D74" s="182"/>
      <c r="E74" s="189"/>
      <c r="F74" s="182"/>
      <c r="G74" s="182"/>
    </row>
    <row r="75" spans="1:7" x14ac:dyDescent="0.25">
      <c r="A75" s="182"/>
      <c r="B75" s="182"/>
      <c r="C75" s="182"/>
      <c r="D75" s="182"/>
      <c r="E75" s="189"/>
      <c r="F75" s="182"/>
      <c r="G75" s="182"/>
    </row>
    <row r="76" spans="1:7" x14ac:dyDescent="0.25">
      <c r="A76" s="182"/>
      <c r="B76" s="182"/>
      <c r="C76" s="182"/>
      <c r="D76" s="182"/>
      <c r="E76" s="189"/>
      <c r="F76" s="182"/>
      <c r="G76" s="182"/>
    </row>
    <row r="77" spans="1:7" x14ac:dyDescent="0.25">
      <c r="A77" s="182"/>
      <c r="B77" s="182"/>
      <c r="C77" s="182"/>
      <c r="D77" s="182"/>
      <c r="E77" s="189"/>
      <c r="F77" s="182"/>
      <c r="G77" s="182"/>
    </row>
    <row r="78" spans="1:7" x14ac:dyDescent="0.25">
      <c r="A78" s="182"/>
      <c r="B78" s="182"/>
      <c r="C78" s="182"/>
      <c r="D78" s="182"/>
      <c r="E78" s="189"/>
      <c r="F78" s="182"/>
      <c r="G78" s="182"/>
    </row>
    <row r="79" spans="1:7" x14ac:dyDescent="0.25">
      <c r="A79" s="182"/>
      <c r="B79" s="182"/>
      <c r="C79" s="182"/>
      <c r="D79" s="182"/>
      <c r="E79" s="189"/>
      <c r="F79" s="182"/>
      <c r="G79" s="182"/>
    </row>
    <row r="80" spans="1:7" x14ac:dyDescent="0.25">
      <c r="A80" s="182"/>
      <c r="B80" s="182"/>
      <c r="C80" s="182"/>
      <c r="D80" s="182"/>
      <c r="E80" s="189"/>
      <c r="F80" s="182"/>
      <c r="G80" s="182"/>
    </row>
    <row r="81" spans="1:7" x14ac:dyDescent="0.25">
      <c r="A81" s="182"/>
      <c r="B81" s="182"/>
      <c r="C81" s="182"/>
      <c r="D81" s="182"/>
      <c r="E81" s="189"/>
      <c r="F81" s="182"/>
      <c r="G81" s="182"/>
    </row>
    <row r="82" spans="1:7" x14ac:dyDescent="0.25">
      <c r="A82" s="182"/>
      <c r="B82" s="182"/>
      <c r="C82" s="182"/>
      <c r="D82" s="182"/>
      <c r="E82" s="189"/>
      <c r="F82" s="182"/>
      <c r="G82" s="182"/>
    </row>
    <row r="83" spans="1:7" x14ac:dyDescent="0.25">
      <c r="A83" s="182"/>
      <c r="B83" s="182"/>
      <c r="C83" s="182"/>
      <c r="D83" s="182"/>
      <c r="E83" s="189"/>
      <c r="F83" s="182"/>
      <c r="G83" s="182"/>
    </row>
    <row r="84" spans="1:7" x14ac:dyDescent="0.25">
      <c r="A84" s="182"/>
      <c r="B84" s="182"/>
      <c r="C84" s="182"/>
      <c r="D84" s="182"/>
      <c r="E84" s="189"/>
      <c r="F84" s="182"/>
      <c r="G84" s="182"/>
    </row>
    <row r="85" spans="1:7" x14ac:dyDescent="0.25">
      <c r="A85" s="182"/>
      <c r="B85" s="182"/>
      <c r="C85" s="182"/>
      <c r="D85" s="182"/>
      <c r="E85" s="189"/>
      <c r="F85" s="182"/>
      <c r="G85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Objednatel</vt:lpstr>
      <vt:lpstr>PocetMJ</vt:lpstr>
      <vt:lpstr>Poznamka</vt:lpstr>
      <vt:lpstr>'Krycí list'!Print_Area</vt:lpstr>
      <vt:lpstr>Položky!Print_Area</vt:lpstr>
      <vt:lpstr>Rekapitulace!Print_Area</vt:lpstr>
      <vt:lpstr>Položky!Print_Titles</vt:lpstr>
      <vt:lpstr>Rekapitulace!Print_Titles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u</cp:lastModifiedBy>
  <cp:lastPrinted>2024-07-03T08:58:07Z</cp:lastPrinted>
  <dcterms:created xsi:type="dcterms:W3CDTF">2024-07-02T11:59:22Z</dcterms:created>
  <dcterms:modified xsi:type="dcterms:W3CDTF">2024-07-03T08:59:05Z</dcterms:modified>
</cp:coreProperties>
</file>